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0" windowHeight="16240" activeTab="0"/>
  </bookViews>
  <sheets>
    <sheet name="SO 200" sheetId="1" r:id="rId1"/>
  </sheets>
  <definedNames>
    <definedName name="_xlnm.Print_Area" localSheetId="0">'SO 200'!$A$1:$E$38</definedName>
  </definedNames>
  <calcPr fullCalcOnLoad="1"/>
</workbook>
</file>

<file path=xl/sharedStrings.xml><?xml version="1.0" encoding="utf-8"?>
<sst xmlns="http://schemas.openxmlformats.org/spreadsheetml/2006/main" count="85" uniqueCount="51">
  <si>
    <t>Shorter Southern Rambles 300</t>
  </si>
  <si>
    <t>A 300 k ride in the South Okanagan and Northern Washington State</t>
  </si>
  <si>
    <t xml:space="preserve">  Dist(cum)</t>
  </si>
  <si>
    <t xml:space="preserve">  Turn</t>
  </si>
  <si>
    <t xml:space="preserve">  Direction</t>
  </si>
  <si>
    <t>Route Description</t>
  </si>
  <si>
    <t xml:space="preserve">  Dist (int)</t>
  </si>
  <si>
    <t xml:space="preserve">Start - Skaha Lake Rd and Green Ave, Penticton - Parking available in adjacent Walmart Lot     </t>
  </si>
  <si>
    <t>S</t>
  </si>
  <si>
    <t>Head South on Skaha Lk Rd</t>
  </si>
  <si>
    <t>W/S</t>
  </si>
  <si>
    <t>Continue onto HWY 97</t>
  </si>
  <si>
    <t>R</t>
  </si>
  <si>
    <t>SW</t>
  </si>
  <si>
    <t>Slight right at HWY 3A/HWY 3B</t>
  </si>
  <si>
    <t>L</t>
  </si>
  <si>
    <t>E</t>
  </si>
  <si>
    <t>Left onto Upper Bench Rd, becomes Barcello Rd</t>
  </si>
  <si>
    <t>Head south on HWY 3/HWY 3B toward Chopaka Rd</t>
  </si>
  <si>
    <t>Turn right at Nighthawk Rd</t>
  </si>
  <si>
    <r>
      <t xml:space="preserve">US Border(WA) </t>
    </r>
    <r>
      <rPr>
        <b/>
        <sz val="8"/>
        <color indexed="10"/>
        <rFont val="Arial"/>
        <family val="2"/>
      </rPr>
      <t>PASSPORT REQ'D –  **Open 9AM-5PM only**</t>
    </r>
  </si>
  <si>
    <t>Continue onto Similkameen Rd</t>
  </si>
  <si>
    <t>Turn right at Loomis-Oroville Rd</t>
  </si>
  <si>
    <t>Control 1 - Loomis - Choice (Loomis Kwik Stop most obvious)</t>
  </si>
  <si>
    <t>Left on Palmer, becomes Loomis Oroville Rd, becomes St Rte 7</t>
  </si>
  <si>
    <t>Left at 4th St/S Tonasket Bridge Rd</t>
  </si>
  <si>
    <r>
      <t xml:space="preserve">Right on S Tonasket Ave </t>
    </r>
    <r>
      <rPr>
        <b/>
        <sz val="8"/>
        <rFont val="Arial"/>
        <family val="2"/>
      </rPr>
      <t>(stock up in Tonasket)</t>
    </r>
  </si>
  <si>
    <t>Left on 6th St E/Hwy 20</t>
  </si>
  <si>
    <t>SL</t>
  </si>
  <si>
    <t>NE</t>
  </si>
  <si>
    <t>Slight left at Toroda Crk Rd</t>
  </si>
  <si>
    <t>W/N</t>
  </si>
  <si>
    <t>Left and west on Chesaw Rd/Oroville-Toroda Crk Rd</t>
  </si>
  <si>
    <t>W</t>
  </si>
  <si>
    <t>Left to stay on Chesaw Rd</t>
  </si>
  <si>
    <t>Control 2 - Chesaw – Choice (Chesaw Store most obvious)</t>
  </si>
  <si>
    <t>Continue on Chesaw Rd, follow signage for Oroville</t>
  </si>
  <si>
    <t>Left to stay on Chesaw Rd, becomes Cherry St</t>
  </si>
  <si>
    <t>Right at Central Ave</t>
  </si>
  <si>
    <t>N</t>
  </si>
  <si>
    <t>Right at Main St/Hwy 97</t>
  </si>
  <si>
    <r>
      <t xml:space="preserve">Canada Border (BC) </t>
    </r>
    <r>
      <rPr>
        <b/>
        <sz val="8"/>
        <color indexed="10"/>
        <rFont val="Arial"/>
        <family val="2"/>
      </rPr>
      <t>PASSPORT REQ'D</t>
    </r>
  </si>
  <si>
    <t>North on Hwy 97, (Main St in OK Falls)</t>
  </si>
  <si>
    <t>Right on 7th Ave</t>
  </si>
  <si>
    <t>2nd Left onto Eastside Rd, becomes Lakeside, becomes S Main</t>
  </si>
  <si>
    <t>L.</t>
  </si>
  <si>
    <t>Left onto Green Ave</t>
  </si>
  <si>
    <t>Right on Skaha Lk Rd</t>
  </si>
  <si>
    <t xml:space="preserve">Finish Control  Tim Horton's, 2695 Skaha Lk Rd                     </t>
  </si>
  <si>
    <t xml:space="preserve">IN CASE OF ABANDONMENT OR EMERGENCY </t>
  </si>
  <si>
    <r>
      <t xml:space="preserve">PHONE: </t>
    </r>
    <r>
      <rPr>
        <i/>
        <sz val="8"/>
        <rFont val="Arial"/>
        <family val="2"/>
      </rPr>
      <t>250-494-1519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</si>
</sst>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7" fillId="0" borderId="10" xfId="0" applyNumberFormat="1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17" fillId="0" borderId="10" xfId="0" applyFont="1" applyBorder="1" applyAlignment="1" applyProtection="1">
      <alignment horizontal="center" vertical="center"/>
      <protection locked="0"/>
    </xf>
    <xf numFmtId="164" fontId="17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17" fillId="16" borderId="10" xfId="0" applyFont="1" applyFill="1" applyBorder="1" applyAlignment="1">
      <alignment vertical="top" wrapText="1"/>
    </xf>
    <xf numFmtId="2" fontId="17" fillId="16" borderId="10" xfId="0" applyNumberFormat="1" applyFont="1" applyFill="1" applyBorder="1" applyAlignment="1">
      <alignment horizontal="center" vertical="center"/>
    </xf>
    <xf numFmtId="164" fontId="17" fillId="16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wrapText="1"/>
    </xf>
    <xf numFmtId="2" fontId="17" fillId="0" borderId="10" xfId="0" applyNumberFormat="1" applyFont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164" fontId="17" fillId="0" borderId="10" xfId="0" applyNumberFormat="1" applyFont="1" applyBorder="1" applyAlignment="1">
      <alignment horizontal="center"/>
    </xf>
    <xf numFmtId="2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right"/>
    </xf>
    <xf numFmtId="0" fontId="17" fillId="16" borderId="10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20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164" fontId="17" fillId="0" borderId="16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200" zoomScaleNormal="200" workbookViewId="0" topLeftCell="A1">
      <selection activeCell="A1" sqref="A1"/>
    </sheetView>
  </sheetViews>
  <sheetFormatPr defaultColWidth="8.8515625" defaultRowHeight="12.75"/>
  <cols>
    <col min="1" max="1" width="5.421875" style="1" customWidth="1"/>
    <col min="2" max="2" width="3.28125" style="2" customWidth="1"/>
    <col min="3" max="3" width="4.00390625" style="2" customWidth="1"/>
    <col min="4" max="4" width="49.8515625" style="2" customWidth="1"/>
    <col min="5" max="5" width="4.8515625" style="1" customWidth="1"/>
    <col min="6" max="8" width="8.8515625" style="0" customWidth="1"/>
    <col min="9" max="9" width="10.8515625" style="0" customWidth="1"/>
  </cols>
  <sheetData>
    <row r="1" ht="12">
      <c r="D1" s="3" t="s">
        <v>0</v>
      </c>
    </row>
    <row r="2" ht="12">
      <c r="D2" s="2" t="s">
        <v>1</v>
      </c>
    </row>
    <row r="3" spans="1:5" ht="47.25" customHeight="1">
      <c r="A3" s="4" t="s">
        <v>2</v>
      </c>
      <c r="B3" s="5" t="s">
        <v>3</v>
      </c>
      <c r="C3" s="5" t="s">
        <v>4</v>
      </c>
      <c r="D3" s="6" t="s">
        <v>5</v>
      </c>
      <c r="E3" s="4" t="s">
        <v>6</v>
      </c>
    </row>
    <row r="4" spans="1:5" ht="25.5" customHeight="1">
      <c r="A4" s="7">
        <v>0</v>
      </c>
      <c r="B4" s="8"/>
      <c r="C4" s="9"/>
      <c r="D4" s="10" t="s">
        <v>7</v>
      </c>
      <c r="E4" s="11"/>
    </row>
    <row r="5" spans="1:5" ht="12">
      <c r="A5" s="12">
        <f aca="true" t="shared" si="0" ref="A5:A34">+A4+E4</f>
        <v>0</v>
      </c>
      <c r="B5" s="13"/>
      <c r="C5" s="13" t="s">
        <v>8</v>
      </c>
      <c r="D5" s="14" t="s">
        <v>9</v>
      </c>
      <c r="E5" s="12">
        <v>1.7</v>
      </c>
    </row>
    <row r="6" spans="1:5" ht="12">
      <c r="A6" s="12">
        <f t="shared" si="0"/>
        <v>1.7</v>
      </c>
      <c r="B6" s="13"/>
      <c r="C6" s="13" t="s">
        <v>10</v>
      </c>
      <c r="D6" s="14" t="s">
        <v>11</v>
      </c>
      <c r="E6" s="12">
        <v>8.7</v>
      </c>
    </row>
    <row r="7" spans="1:5" ht="12">
      <c r="A7" s="12">
        <f t="shared" si="0"/>
        <v>10.399999999999999</v>
      </c>
      <c r="B7" s="13" t="s">
        <v>12</v>
      </c>
      <c r="C7" s="13" t="s">
        <v>13</v>
      </c>
      <c r="D7" s="15" t="s">
        <v>14</v>
      </c>
      <c r="E7" s="12">
        <v>30.6</v>
      </c>
    </row>
    <row r="8" spans="1:5" ht="12">
      <c r="A8" s="12">
        <f t="shared" si="0"/>
        <v>41</v>
      </c>
      <c r="B8" s="13" t="s">
        <v>15</v>
      </c>
      <c r="C8" s="13" t="s">
        <v>16</v>
      </c>
      <c r="D8" s="16" t="s">
        <v>17</v>
      </c>
      <c r="E8" s="12">
        <f>7.6+5.1</f>
        <v>12.7</v>
      </c>
    </row>
    <row r="9" spans="1:5" s="19" customFormat="1" ht="12.75" customHeight="1">
      <c r="A9" s="12">
        <f t="shared" si="0"/>
        <v>53.7</v>
      </c>
      <c r="B9" s="17" t="s">
        <v>15</v>
      </c>
      <c r="C9" s="17" t="s">
        <v>8</v>
      </c>
      <c r="D9" s="14" t="s">
        <v>18</v>
      </c>
      <c r="E9" s="18">
        <v>13.1</v>
      </c>
    </row>
    <row r="10" spans="1:5" s="19" customFormat="1" ht="13.5" customHeight="1">
      <c r="A10" s="12">
        <f t="shared" si="0"/>
        <v>66.8</v>
      </c>
      <c r="B10" s="17" t="s">
        <v>12</v>
      </c>
      <c r="C10" s="17" t="s">
        <v>8</v>
      </c>
      <c r="D10" s="14" t="s">
        <v>19</v>
      </c>
      <c r="E10" s="18">
        <v>2.9</v>
      </c>
    </row>
    <row r="11" spans="1:5" s="19" customFormat="1" ht="13.5" customHeight="1">
      <c r="A11" s="12">
        <f t="shared" si="0"/>
        <v>69.7</v>
      </c>
      <c r="B11" s="17"/>
      <c r="C11" s="17"/>
      <c r="D11" s="20" t="s">
        <v>20</v>
      </c>
      <c r="E11" s="18"/>
    </row>
    <row r="12" spans="1:5" s="19" customFormat="1" ht="13.5" customHeight="1">
      <c r="A12" s="12">
        <f t="shared" si="0"/>
        <v>69.7</v>
      </c>
      <c r="B12" s="17"/>
      <c r="C12" s="17" t="s">
        <v>8</v>
      </c>
      <c r="D12" s="14" t="s">
        <v>21</v>
      </c>
      <c r="E12" s="18">
        <f>2*1.61</f>
        <v>3.22</v>
      </c>
    </row>
    <row r="13" spans="1:5" s="19" customFormat="1" ht="13.5" customHeight="1">
      <c r="A13" s="12">
        <f t="shared" si="0"/>
        <v>72.92</v>
      </c>
      <c r="B13" s="17" t="s">
        <v>12</v>
      </c>
      <c r="C13" s="17" t="s">
        <v>8</v>
      </c>
      <c r="D13" s="14" t="s">
        <v>22</v>
      </c>
      <c r="E13" s="18">
        <f>13.9*1.61</f>
        <v>22.379</v>
      </c>
    </row>
    <row r="14" spans="1:13" ht="25.5" customHeight="1">
      <c r="A14" s="12">
        <f t="shared" si="0"/>
        <v>95.299</v>
      </c>
      <c r="B14" s="21"/>
      <c r="C14" s="21"/>
      <c r="D14" s="22" t="s">
        <v>23</v>
      </c>
      <c r="E14" s="23"/>
      <c r="G14" s="24"/>
      <c r="H14" s="25"/>
      <c r="I14" s="25"/>
      <c r="J14" s="25"/>
      <c r="K14" s="25"/>
      <c r="L14" s="25"/>
      <c r="M14" s="25"/>
    </row>
    <row r="15" spans="1:13" ht="12">
      <c r="A15" s="12">
        <f t="shared" si="0"/>
        <v>95.299</v>
      </c>
      <c r="B15" s="21" t="s">
        <v>15</v>
      </c>
      <c r="C15" s="21" t="s">
        <v>16</v>
      </c>
      <c r="D15" s="14" t="s">
        <v>24</v>
      </c>
      <c r="E15" s="23">
        <f>16.6*1.61</f>
        <v>26.726000000000003</v>
      </c>
      <c r="G15" s="25"/>
      <c r="H15" s="25"/>
      <c r="I15" s="25"/>
      <c r="J15" s="25"/>
      <c r="K15" s="25"/>
      <c r="L15" s="25"/>
      <c r="M15" s="25"/>
    </row>
    <row r="16" spans="1:13" ht="12">
      <c r="A16" s="12">
        <f t="shared" si="0"/>
        <v>122.025</v>
      </c>
      <c r="B16" s="26" t="s">
        <v>15</v>
      </c>
      <c r="C16" s="26" t="s">
        <v>16</v>
      </c>
      <c r="D16" s="27" t="s">
        <v>25</v>
      </c>
      <c r="E16" s="28">
        <f>0.4*1.61</f>
        <v>0.6440000000000001</v>
      </c>
      <c r="H16" s="25"/>
      <c r="I16" s="25"/>
      <c r="J16" s="29"/>
      <c r="K16" s="25"/>
      <c r="L16" s="30"/>
      <c r="M16" s="31"/>
    </row>
    <row r="17" spans="1:13" ht="12">
      <c r="A17" s="12">
        <f t="shared" si="0"/>
        <v>122.66900000000001</v>
      </c>
      <c r="B17" s="26" t="s">
        <v>12</v>
      </c>
      <c r="C17" s="26" t="s">
        <v>8</v>
      </c>
      <c r="D17" s="32" t="s">
        <v>26</v>
      </c>
      <c r="E17" s="28">
        <f>0.1*1.61</f>
        <v>0.16100000000000003</v>
      </c>
      <c r="G17" s="25"/>
      <c r="H17" s="25"/>
      <c r="I17" s="25"/>
      <c r="J17" s="29"/>
      <c r="K17" s="25"/>
      <c r="L17" s="30"/>
      <c r="M17" s="31"/>
    </row>
    <row r="18" spans="1:13" ht="12">
      <c r="A18" s="12">
        <f t="shared" si="0"/>
        <v>122.83000000000001</v>
      </c>
      <c r="B18" s="21" t="s">
        <v>15</v>
      </c>
      <c r="C18" s="21" t="s">
        <v>16</v>
      </c>
      <c r="D18" s="14" t="s">
        <v>27</v>
      </c>
      <c r="E18" s="12">
        <f>23.5*1.61</f>
        <v>37.835</v>
      </c>
      <c r="G18" s="25"/>
      <c r="H18" s="25"/>
      <c r="I18" s="25"/>
      <c r="J18" s="29"/>
      <c r="K18" s="25"/>
      <c r="L18" s="30"/>
      <c r="M18" s="31"/>
    </row>
    <row r="19" spans="1:13" ht="12">
      <c r="A19" s="12">
        <f t="shared" si="0"/>
        <v>160.66500000000002</v>
      </c>
      <c r="B19" s="21" t="s">
        <v>28</v>
      </c>
      <c r="C19" s="21" t="s">
        <v>29</v>
      </c>
      <c r="D19" s="14" t="s">
        <v>30</v>
      </c>
      <c r="E19" s="12">
        <f>13.5*1.61</f>
        <v>21.735000000000003</v>
      </c>
      <c r="G19" s="25"/>
      <c r="H19" s="25"/>
      <c r="I19" s="25"/>
      <c r="J19" s="25"/>
      <c r="K19" s="25"/>
      <c r="L19" s="25"/>
      <c r="M19" s="25"/>
    </row>
    <row r="20" spans="1:13" ht="12">
      <c r="A20" s="12">
        <f t="shared" si="0"/>
        <v>182.40000000000003</v>
      </c>
      <c r="B20" s="21" t="s">
        <v>15</v>
      </c>
      <c r="C20" s="21" t="s">
        <v>31</v>
      </c>
      <c r="D20" s="14" t="s">
        <v>32</v>
      </c>
      <c r="E20" s="12">
        <v>21.7</v>
      </c>
      <c r="G20" s="25"/>
      <c r="H20" s="25"/>
      <c r="I20" s="25"/>
      <c r="J20" s="25"/>
      <c r="K20" s="25"/>
      <c r="L20" s="25"/>
      <c r="M20" s="25"/>
    </row>
    <row r="21" spans="1:13" ht="12">
      <c r="A21" s="12">
        <f t="shared" si="0"/>
        <v>204.10000000000002</v>
      </c>
      <c r="B21" s="21" t="s">
        <v>15</v>
      </c>
      <c r="C21" s="21" t="s">
        <v>33</v>
      </c>
      <c r="D21" s="14" t="s">
        <v>34</v>
      </c>
      <c r="E21" s="12">
        <f>0.2*1.61</f>
        <v>0.32200000000000006</v>
      </c>
      <c r="G21" s="25"/>
      <c r="H21" s="25"/>
      <c r="I21" s="25"/>
      <c r="J21" s="25"/>
      <c r="K21" s="25"/>
      <c r="L21" s="25"/>
      <c r="M21" s="25"/>
    </row>
    <row r="22" spans="1:13" ht="12">
      <c r="A22" s="12">
        <f t="shared" si="0"/>
        <v>204.42200000000003</v>
      </c>
      <c r="B22" s="21" t="s">
        <v>15</v>
      </c>
      <c r="C22" s="21" t="s">
        <v>8</v>
      </c>
      <c r="D22" s="14" t="s">
        <v>34</v>
      </c>
      <c r="E22" s="12">
        <f>0.1*1.61</f>
        <v>0.16100000000000003</v>
      </c>
      <c r="G22" s="25"/>
      <c r="H22" s="25"/>
      <c r="I22" s="25"/>
      <c r="J22" s="29"/>
      <c r="K22" s="25"/>
      <c r="L22" s="33"/>
      <c r="M22" s="25"/>
    </row>
    <row r="23" spans="1:13" ht="25.5" customHeight="1">
      <c r="A23" s="12">
        <f t="shared" si="0"/>
        <v>204.58300000000003</v>
      </c>
      <c r="B23" s="21"/>
      <c r="C23" s="21"/>
      <c r="D23" s="22" t="s">
        <v>35</v>
      </c>
      <c r="E23" s="12"/>
      <c r="H23" s="25"/>
      <c r="I23" s="25"/>
      <c r="J23" s="25"/>
      <c r="K23" s="25"/>
      <c r="L23" s="33"/>
      <c r="M23" s="25"/>
    </row>
    <row r="24" spans="1:13" ht="12.75" customHeight="1">
      <c r="A24" s="12">
        <f t="shared" si="0"/>
        <v>204.58300000000003</v>
      </c>
      <c r="B24" s="21"/>
      <c r="C24" s="21" t="s">
        <v>33</v>
      </c>
      <c r="D24" s="34" t="s">
        <v>36</v>
      </c>
      <c r="E24" s="12">
        <f>19.5*1.61</f>
        <v>31.395000000000003</v>
      </c>
      <c r="H24" s="25"/>
      <c r="I24" s="25"/>
      <c r="J24" s="25"/>
      <c r="K24" s="25"/>
      <c r="L24" s="33"/>
      <c r="M24" s="25"/>
    </row>
    <row r="25" spans="1:5" ht="12">
      <c r="A25" s="12">
        <f t="shared" si="0"/>
        <v>235.97800000000004</v>
      </c>
      <c r="B25" s="35" t="s">
        <v>15</v>
      </c>
      <c r="C25" s="35" t="s">
        <v>8</v>
      </c>
      <c r="D25" s="14" t="s">
        <v>37</v>
      </c>
      <c r="E25" s="36">
        <f>0.6*1.61</f>
        <v>0.966</v>
      </c>
    </row>
    <row r="26" spans="1:5" ht="12">
      <c r="A26" s="12">
        <f t="shared" si="0"/>
        <v>236.94400000000005</v>
      </c>
      <c r="B26" s="35" t="s">
        <v>12</v>
      </c>
      <c r="C26" s="35" t="s">
        <v>29</v>
      </c>
      <c r="D26" s="34" t="s">
        <v>38</v>
      </c>
      <c r="E26" s="36">
        <f>0.3*1.61</f>
        <v>0.483</v>
      </c>
    </row>
    <row r="27" spans="1:5" ht="12">
      <c r="A27" s="12">
        <f t="shared" si="0"/>
        <v>237.42700000000005</v>
      </c>
      <c r="B27" s="35" t="s">
        <v>12</v>
      </c>
      <c r="C27" s="35" t="s">
        <v>39</v>
      </c>
      <c r="D27" s="14" t="s">
        <v>40</v>
      </c>
      <c r="E27" s="36">
        <f>4.5*1.61</f>
        <v>7.245</v>
      </c>
    </row>
    <row r="28" spans="1:5" ht="12">
      <c r="A28" s="12">
        <f t="shared" si="0"/>
        <v>244.67200000000005</v>
      </c>
      <c r="B28" s="35"/>
      <c r="C28" s="35"/>
      <c r="D28" s="37" t="s">
        <v>41</v>
      </c>
      <c r="E28" s="36"/>
    </row>
    <row r="29" spans="1:5" ht="12">
      <c r="A29" s="12">
        <f t="shared" si="0"/>
        <v>244.67200000000005</v>
      </c>
      <c r="B29" s="26"/>
      <c r="C29" s="26" t="s">
        <v>39</v>
      </c>
      <c r="D29" s="38" t="s">
        <v>42</v>
      </c>
      <c r="E29" s="28">
        <f>45.8</f>
        <v>45.8</v>
      </c>
    </row>
    <row r="30" spans="1:5" ht="12">
      <c r="A30" s="12">
        <f t="shared" si="0"/>
        <v>290.47200000000004</v>
      </c>
      <c r="B30" s="26" t="s">
        <v>12</v>
      </c>
      <c r="C30" s="26" t="s">
        <v>16</v>
      </c>
      <c r="D30" s="38" t="s">
        <v>43</v>
      </c>
      <c r="E30" s="28">
        <v>0.3</v>
      </c>
    </row>
    <row r="31" spans="1:5" ht="12">
      <c r="A31" s="12">
        <f t="shared" si="0"/>
        <v>290.77200000000005</v>
      </c>
      <c r="B31" s="26" t="s">
        <v>15</v>
      </c>
      <c r="C31" s="26" t="s">
        <v>39</v>
      </c>
      <c r="D31" s="38" t="s">
        <v>44</v>
      </c>
      <c r="E31" s="28">
        <f>9.1+1.4+3.5</f>
        <v>14</v>
      </c>
    </row>
    <row r="32" spans="1:5" ht="12">
      <c r="A32" s="12">
        <f t="shared" si="0"/>
        <v>304.77200000000005</v>
      </c>
      <c r="B32" s="26" t="s">
        <v>45</v>
      </c>
      <c r="C32" s="26" t="s">
        <v>33</v>
      </c>
      <c r="D32" s="38" t="s">
        <v>46</v>
      </c>
      <c r="E32" s="28">
        <v>0.7</v>
      </c>
    </row>
    <row r="33" spans="1:5" ht="12">
      <c r="A33" s="12">
        <f t="shared" si="0"/>
        <v>305.47200000000004</v>
      </c>
      <c r="B33" s="26" t="s">
        <v>12</v>
      </c>
      <c r="C33" s="26" t="s">
        <v>39</v>
      </c>
      <c r="D33" s="38" t="s">
        <v>47</v>
      </c>
      <c r="E33" s="28">
        <v>0.3</v>
      </c>
    </row>
    <row r="34" spans="1:5" ht="24.75" customHeight="1">
      <c r="A34" s="12">
        <f t="shared" si="0"/>
        <v>305.77200000000005</v>
      </c>
      <c r="B34" s="39"/>
      <c r="C34" s="40"/>
      <c r="D34" s="10" t="s">
        <v>48</v>
      </c>
      <c r="E34" s="28"/>
    </row>
    <row r="35" ht="12">
      <c r="D35" s="2" t="s">
        <v>49</v>
      </c>
    </row>
    <row r="36" ht="12">
      <c r="D36" s="2" t="s">
        <v>50</v>
      </c>
    </row>
    <row r="37" ht="12">
      <c r="B37" s="41"/>
    </row>
    <row r="38" ht="12">
      <c r="B38" s="42"/>
    </row>
  </sheetData>
  <sheetProtection selectLockedCells="1" selectUnlockedCells="1"/>
  <printOptions horizontalCentered="1"/>
  <pageMargins left="0.5902777777777778" right="0.4701388888888889" top="0.2701388888888889" bottom="0.229861111111111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